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0"/>
  </bookViews>
  <sheets>
    <sheet name="HLOOKUP" sheetId="1" r:id="rId1"/>
    <sheet name="VLOOKUP" sheetId="2" r:id="rId2"/>
  </sheets>
  <definedNames/>
  <calcPr fullCalcOnLoad="1"/>
</workbook>
</file>

<file path=xl/sharedStrings.xml><?xml version="1.0" encoding="utf-8"?>
<sst xmlns="http://schemas.openxmlformats.org/spreadsheetml/2006/main" count="100" uniqueCount="90">
  <si>
    <t>レベル一覧表</t>
  </si>
  <si>
    <t>国語</t>
  </si>
  <si>
    <t>数学</t>
  </si>
  <si>
    <t>社会</t>
  </si>
  <si>
    <t>理科</t>
  </si>
  <si>
    <t>水遊び</t>
  </si>
  <si>
    <t>火遊び</t>
  </si>
  <si>
    <t>あなたの得点</t>
  </si>
  <si>
    <t>レベル</t>
  </si>
  <si>
    <t>素粒子観測</t>
  </si>
  <si>
    <t>気象予測</t>
  </si>
  <si>
    <t>自家発電</t>
  </si>
  <si>
    <t>電気分解</t>
  </si>
  <si>
    <t>ヤンキー</t>
  </si>
  <si>
    <t>国立大</t>
  </si>
  <si>
    <t>私立大</t>
  </si>
  <si>
    <t>高級官僚</t>
  </si>
  <si>
    <t>専門学校</t>
  </si>
  <si>
    <t>犬</t>
  </si>
  <si>
    <t>犬以下</t>
  </si>
  <si>
    <t>闇金</t>
  </si>
  <si>
    <t>街金</t>
  </si>
  <si>
    <t>サラ金</t>
  </si>
  <si>
    <t>質屋</t>
  </si>
  <si>
    <t>信用金庫</t>
  </si>
  <si>
    <t>都市銀行</t>
  </si>
  <si>
    <t>IMF</t>
  </si>
  <si>
    <t>昆虫採集</t>
  </si>
  <si>
    <t>のび太</t>
  </si>
  <si>
    <t>ジャイアン</t>
  </si>
  <si>
    <t>スネ夫</t>
  </si>
  <si>
    <t>しずかちゃん</t>
  </si>
  <si>
    <t>ドラえもん</t>
  </si>
  <si>
    <t>コナンくん</t>
  </si>
  <si>
    <t>ゴルゴ13</t>
  </si>
  <si>
    <t>外国語</t>
  </si>
  <si>
    <t>シーザー暗号</t>
  </si>
  <si>
    <t>エニグマ暗号</t>
  </si>
  <si>
    <t>パープル暗号</t>
  </si>
  <si>
    <t>のろし</t>
  </si>
  <si>
    <t>あぶり文字</t>
  </si>
  <si>
    <t>手信号</t>
  </si>
  <si>
    <t>RSA暗号</t>
  </si>
  <si>
    <t>アイテムコード</t>
  </si>
  <si>
    <t>アイテム名</t>
  </si>
  <si>
    <t>製作者</t>
  </si>
  <si>
    <t>製作地</t>
  </si>
  <si>
    <t>原価</t>
  </si>
  <si>
    <t>販売価格</t>
  </si>
  <si>
    <t>聖水</t>
  </si>
  <si>
    <t>やくそう</t>
  </si>
  <si>
    <t>草薙の剣</t>
  </si>
  <si>
    <t>卑弥呼</t>
  </si>
  <si>
    <t>ジパング</t>
  </si>
  <si>
    <t>自然</t>
  </si>
  <si>
    <t>岡山県</t>
  </si>
  <si>
    <t>ねずみ後輩</t>
  </si>
  <si>
    <t>デスノート</t>
  </si>
  <si>
    <t>成績表</t>
  </si>
  <si>
    <t>麻酔　秀喜</t>
  </si>
  <si>
    <t>イヂロー</t>
  </si>
  <si>
    <t>松崎　大輔</t>
  </si>
  <si>
    <t>麻酔　秀喜（本塁打数）</t>
  </si>
  <si>
    <t>イヂロー（安打数）</t>
  </si>
  <si>
    <t>松崎　大輔（勝利数）</t>
  </si>
  <si>
    <t>在庫</t>
  </si>
  <si>
    <t>田舎</t>
  </si>
  <si>
    <t>粗利益率</t>
  </si>
  <si>
    <t>死神大王</t>
  </si>
  <si>
    <t>魔界</t>
  </si>
  <si>
    <t>次元の狭間</t>
  </si>
  <si>
    <t>古代文明</t>
  </si>
  <si>
    <t>オメガの勲章</t>
  </si>
  <si>
    <t>×</t>
  </si>
  <si>
    <t>＋</t>
  </si>
  <si>
    <t>＝</t>
  </si>
  <si>
    <t>距離</t>
  </si>
  <si>
    <t>距離（km）</t>
  </si>
  <si>
    <t>キロ当たり単価</t>
  </si>
  <si>
    <t>加算料金</t>
  </si>
  <si>
    <t>合計金額</t>
  </si>
  <si>
    <t>100km以上</t>
  </si>
  <si>
    <t>70～99km</t>
  </si>
  <si>
    <t>50～69km</t>
  </si>
  <si>
    <t>30～49km</t>
  </si>
  <si>
    <t>0～29km</t>
  </si>
  <si>
    <t>ワンピース</t>
  </si>
  <si>
    <t>海賊王</t>
  </si>
  <si>
    <t>ラフテル</t>
  </si>
  <si>
    <t>製作地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</si>
</sst>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[$-411]g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9" fontId="0" fillId="0" borderId="10" xfId="42" applyNumberFormat="1" applyFont="1" applyBorder="1" applyAlignment="1">
      <alignment vertical="center"/>
    </xf>
    <xf numFmtId="0" fontId="0" fillId="0" borderId="0" xfId="42" applyNumberFormat="1" applyFont="1" applyAlignment="1">
      <alignment horizontal="center" vertical="center"/>
    </xf>
    <xf numFmtId="6" fontId="0" fillId="0" borderId="10" xfId="57" applyFont="1" applyBorder="1" applyAlignment="1">
      <alignment vertical="center"/>
    </xf>
    <xf numFmtId="0" fontId="0" fillId="0" borderId="10" xfId="48" applyNumberFormat="1" applyFont="1" applyBorder="1" applyAlignment="1">
      <alignment horizontal="right" vertical="center"/>
    </xf>
    <xf numFmtId="38" fontId="4" fillId="0" borderId="0" xfId="48" applyFont="1" applyBorder="1" applyAlignment="1" applyProtection="1">
      <alignment vertical="center"/>
      <protection/>
    </xf>
    <xf numFmtId="38" fontId="0" fillId="0" borderId="0" xfId="48" applyFont="1" applyBorder="1" applyAlignment="1">
      <alignment horizontal="center" vertical="center"/>
    </xf>
    <xf numFmtId="38" fontId="4" fillId="0" borderId="0" xfId="48" applyFont="1" applyBorder="1" applyAlignment="1" applyProtection="1">
      <alignment vertical="center"/>
      <protection/>
    </xf>
    <xf numFmtId="38" fontId="4" fillId="0" borderId="0" xfId="48" applyFont="1" applyFill="1" applyBorder="1" applyAlignment="1" applyProtection="1">
      <alignment vertical="center"/>
      <protection/>
    </xf>
    <xf numFmtId="38" fontId="4" fillId="0" borderId="10" xfId="48" applyFont="1" applyBorder="1" applyAlignment="1" applyProtection="1">
      <alignment vertical="center"/>
      <protection/>
    </xf>
    <xf numFmtId="38" fontId="4" fillId="0" borderId="10" xfId="48" applyFont="1" applyFill="1" applyBorder="1" applyAlignment="1" applyProtection="1">
      <alignment vertical="center"/>
      <protection/>
    </xf>
    <xf numFmtId="38" fontId="4" fillId="0" borderId="10" xfId="48" applyFont="1" applyFill="1" applyBorder="1" applyAlignment="1" applyProtection="1">
      <alignment vertical="center"/>
      <protection/>
    </xf>
    <xf numFmtId="38" fontId="0" fillId="34" borderId="10" xfId="48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6" fontId="0" fillId="0" borderId="0" xfId="57" applyFont="1" applyFill="1" applyBorder="1" applyAlignment="1">
      <alignment vertical="center"/>
    </xf>
    <xf numFmtId="6" fontId="0" fillId="0" borderId="10" xfId="57" applyFont="1" applyBorder="1" applyAlignment="1">
      <alignment vertical="center"/>
    </xf>
    <xf numFmtId="0" fontId="0" fillId="0" borderId="10" xfId="48" applyNumberFormat="1" applyFont="1" applyBorder="1" applyAlignment="1">
      <alignment horizontal="right" vertical="center"/>
    </xf>
    <xf numFmtId="9" fontId="0" fillId="0" borderId="0" xfId="42" applyFont="1" applyAlignment="1">
      <alignment vertical="center"/>
    </xf>
    <xf numFmtId="9" fontId="0" fillId="0" borderId="10" xfId="42" applyFon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tabSelected="1" zoomScalePageLayoutView="0" workbookViewId="0" topLeftCell="A1">
      <selection activeCell="A2" sqref="A2"/>
    </sheetView>
  </sheetViews>
  <sheetFormatPr defaultColWidth="15.57421875" defaultRowHeight="24" customHeight="1"/>
  <cols>
    <col min="1" max="16384" width="15.57421875" style="1" customWidth="1"/>
  </cols>
  <sheetData>
    <row r="2" spans="1:8" ht="24" customHeight="1">
      <c r="A2" s="5" t="s">
        <v>58</v>
      </c>
      <c r="B2" s="5">
        <v>2004</v>
      </c>
      <c r="C2" s="5">
        <v>2005</v>
      </c>
      <c r="D2" s="5">
        <v>2006</v>
      </c>
      <c r="E2" s="5">
        <v>2007</v>
      </c>
      <c r="F2" s="5">
        <v>2008</v>
      </c>
      <c r="G2" s="5">
        <v>2009</v>
      </c>
      <c r="H2" s="5">
        <v>2010</v>
      </c>
    </row>
    <row r="3" spans="1:8" ht="24" customHeight="1">
      <c r="A3" s="8" t="s">
        <v>59</v>
      </c>
      <c r="B3" s="8">
        <v>31</v>
      </c>
      <c r="C3" s="8">
        <v>23</v>
      </c>
      <c r="D3" s="8">
        <v>8</v>
      </c>
      <c r="E3" s="8">
        <v>25</v>
      </c>
      <c r="F3" s="4">
        <v>9</v>
      </c>
      <c r="G3" s="4">
        <v>28</v>
      </c>
      <c r="H3" s="8">
        <v>21</v>
      </c>
    </row>
    <row r="4" spans="1:8" ht="24" customHeight="1">
      <c r="A4" s="8" t="s">
        <v>60</v>
      </c>
      <c r="B4" s="8">
        <v>262</v>
      </c>
      <c r="C4" s="8">
        <v>206</v>
      </c>
      <c r="D4" s="8">
        <v>224</v>
      </c>
      <c r="E4" s="4">
        <v>238</v>
      </c>
      <c r="F4" s="4">
        <v>213</v>
      </c>
      <c r="G4" s="8">
        <v>225</v>
      </c>
      <c r="H4" s="8">
        <v>214</v>
      </c>
    </row>
    <row r="5" spans="1:8" ht="24" customHeight="1">
      <c r="A5" s="8" t="s">
        <v>61</v>
      </c>
      <c r="B5" s="8">
        <v>10</v>
      </c>
      <c r="C5" s="8">
        <v>14</v>
      </c>
      <c r="D5" s="8">
        <v>17</v>
      </c>
      <c r="E5" s="4">
        <v>15</v>
      </c>
      <c r="F5" s="4">
        <v>8</v>
      </c>
      <c r="G5" s="8">
        <v>4</v>
      </c>
      <c r="H5" s="8">
        <v>9</v>
      </c>
    </row>
    <row r="6" spans="1:8" ht="24" customHeight="1">
      <c r="A6" s="3"/>
      <c r="B6" s="3"/>
      <c r="C6" s="3"/>
      <c r="D6" s="3"/>
      <c r="E6" s="3"/>
      <c r="F6" s="3"/>
      <c r="G6" s="3"/>
      <c r="H6" s="3"/>
    </row>
    <row r="7" spans="1:6" ht="24" customHeight="1">
      <c r="A7" s="30" t="s">
        <v>62</v>
      </c>
      <c r="B7" s="30"/>
      <c r="C7" s="30" t="s">
        <v>63</v>
      </c>
      <c r="D7" s="30"/>
      <c r="E7" s="30" t="s">
        <v>64</v>
      </c>
      <c r="F7" s="30"/>
    </row>
    <row r="8" spans="1:6" ht="24" customHeight="1">
      <c r="A8" s="2"/>
      <c r="B8" s="2" t="e">
        <f>HLOOKUP(A8,$A$2:$H$5,2,0)</f>
        <v>#N/A</v>
      </c>
      <c r="C8" s="2"/>
      <c r="D8" s="2" t="e">
        <f>HLOOKUP(C8,$A$2:$H$5,3,0)</f>
        <v>#N/A</v>
      </c>
      <c r="E8" s="2"/>
      <c r="F8" s="2" t="e">
        <f>HLOOKUP(E8,$A$2:$H$5,4,0)</f>
        <v>#N/A</v>
      </c>
    </row>
    <row r="9" spans="1:4" ht="24" customHeight="1">
      <c r="A9" s="3"/>
      <c r="B9" s="3"/>
      <c r="C9" s="3"/>
      <c r="D9" s="3"/>
    </row>
    <row r="10" spans="1:4" ht="24" customHeight="1">
      <c r="A10" s="3"/>
      <c r="B10" s="3"/>
      <c r="C10" s="3"/>
      <c r="D10" s="3"/>
    </row>
    <row r="11" spans="1:8" ht="24" customHeight="1">
      <c r="A11" s="6" t="s">
        <v>0</v>
      </c>
      <c r="B11" s="6">
        <v>0</v>
      </c>
      <c r="C11" s="6">
        <v>30</v>
      </c>
      <c r="D11" s="6">
        <v>50</v>
      </c>
      <c r="E11" s="6">
        <v>60</v>
      </c>
      <c r="F11" s="6">
        <v>70</v>
      </c>
      <c r="G11" s="6">
        <v>80</v>
      </c>
      <c r="H11" s="6">
        <v>90</v>
      </c>
    </row>
    <row r="12" spans="1:8" ht="24" customHeight="1">
      <c r="A12" s="2" t="s">
        <v>1</v>
      </c>
      <c r="B12" s="2" t="s">
        <v>19</v>
      </c>
      <c r="C12" s="2" t="s">
        <v>18</v>
      </c>
      <c r="D12" s="2" t="s">
        <v>13</v>
      </c>
      <c r="E12" s="2" t="s">
        <v>17</v>
      </c>
      <c r="F12" s="2" t="s">
        <v>15</v>
      </c>
      <c r="G12" s="2" t="s">
        <v>14</v>
      </c>
      <c r="H12" s="2" t="s">
        <v>16</v>
      </c>
    </row>
    <row r="13" spans="1:8" ht="24" customHeight="1">
      <c r="A13" s="2" t="s">
        <v>2</v>
      </c>
      <c r="B13" s="2" t="s">
        <v>39</v>
      </c>
      <c r="C13" s="2" t="s">
        <v>40</v>
      </c>
      <c r="D13" s="2" t="s">
        <v>41</v>
      </c>
      <c r="E13" s="2" t="s">
        <v>36</v>
      </c>
      <c r="F13" s="2" t="s">
        <v>37</v>
      </c>
      <c r="G13" s="2" t="s">
        <v>38</v>
      </c>
      <c r="H13" s="2" t="s">
        <v>42</v>
      </c>
    </row>
    <row r="14" spans="1:8" ht="24" customHeight="1">
      <c r="A14" s="2" t="s">
        <v>3</v>
      </c>
      <c r="B14" s="2" t="s">
        <v>20</v>
      </c>
      <c r="C14" s="2" t="s">
        <v>21</v>
      </c>
      <c r="D14" s="2" t="s">
        <v>22</v>
      </c>
      <c r="E14" s="2" t="s">
        <v>23</v>
      </c>
      <c r="F14" s="2" t="s">
        <v>24</v>
      </c>
      <c r="G14" s="2" t="s">
        <v>25</v>
      </c>
      <c r="H14" s="2" t="s">
        <v>26</v>
      </c>
    </row>
    <row r="15" spans="1:8" ht="24" customHeight="1">
      <c r="A15" s="2" t="s">
        <v>35</v>
      </c>
      <c r="B15" s="2" t="s">
        <v>28</v>
      </c>
      <c r="C15" s="2" t="s">
        <v>29</v>
      </c>
      <c r="D15" s="2" t="s">
        <v>30</v>
      </c>
      <c r="E15" s="2" t="s">
        <v>31</v>
      </c>
      <c r="F15" s="2" t="s">
        <v>32</v>
      </c>
      <c r="G15" s="2" t="s">
        <v>33</v>
      </c>
      <c r="H15" s="2" t="s">
        <v>34</v>
      </c>
    </row>
    <row r="16" spans="1:8" ht="24" customHeight="1">
      <c r="A16" s="2" t="s">
        <v>4</v>
      </c>
      <c r="B16" s="2" t="s">
        <v>5</v>
      </c>
      <c r="C16" s="2" t="s">
        <v>6</v>
      </c>
      <c r="D16" s="2" t="s">
        <v>27</v>
      </c>
      <c r="E16" s="2" t="s">
        <v>12</v>
      </c>
      <c r="F16" s="2" t="s">
        <v>11</v>
      </c>
      <c r="G16" s="2" t="s">
        <v>10</v>
      </c>
      <c r="H16" s="2" t="s">
        <v>9</v>
      </c>
    </row>
    <row r="18" spans="1:3" ht="24" customHeight="1">
      <c r="A18" s="28" t="s">
        <v>7</v>
      </c>
      <c r="B18" s="29"/>
      <c r="C18" s="6" t="s">
        <v>8</v>
      </c>
    </row>
    <row r="19" spans="1:3" ht="24" customHeight="1">
      <c r="A19" s="2" t="s">
        <v>1</v>
      </c>
      <c r="B19" s="2"/>
      <c r="C19" s="2" t="str">
        <f>HLOOKUP(B19,$B$11:$H$16,2,1)</f>
        <v>犬以下</v>
      </c>
    </row>
    <row r="20" spans="1:3" ht="24" customHeight="1">
      <c r="A20" s="2" t="s">
        <v>2</v>
      </c>
      <c r="B20" s="2"/>
      <c r="C20" s="2" t="str">
        <f>HLOOKUP(B20,$B$11:$H$16,3,1)</f>
        <v>のろし</v>
      </c>
    </row>
    <row r="21" spans="1:3" ht="24" customHeight="1">
      <c r="A21" s="2" t="s">
        <v>3</v>
      </c>
      <c r="B21" s="2"/>
      <c r="C21" s="2" t="str">
        <f>HLOOKUP(B21,$B$11:$H$16,4,1)</f>
        <v>闇金</v>
      </c>
    </row>
    <row r="22" spans="1:3" ht="24" customHeight="1">
      <c r="A22" s="2" t="s">
        <v>35</v>
      </c>
      <c r="B22" s="2"/>
      <c r="C22" s="2" t="str">
        <f>HLOOKUP(B22,$B$11:$H$16,5,1)</f>
        <v>のび太</v>
      </c>
    </row>
    <row r="23" spans="1:3" ht="24" customHeight="1">
      <c r="A23" s="2" t="s">
        <v>4</v>
      </c>
      <c r="B23" s="2"/>
      <c r="C23" s="2" t="str">
        <f>HLOOKUP(B23,$B$11:$H$16,6,1)</f>
        <v>水遊び</v>
      </c>
    </row>
  </sheetData>
  <sheetProtection/>
  <mergeCells count="4">
    <mergeCell ref="A18:B18"/>
    <mergeCell ref="A7:B7"/>
    <mergeCell ref="C7:D7"/>
    <mergeCell ref="E7:F7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zoomScalePageLayoutView="0" workbookViewId="0" topLeftCell="A1">
      <selection activeCell="A2" sqref="A2"/>
    </sheetView>
  </sheetViews>
  <sheetFormatPr defaultColWidth="15.57421875" defaultRowHeight="24" customHeight="1"/>
  <sheetData>
    <row r="2" spans="1:8" ht="24" customHeight="1">
      <c r="A2" s="7" t="s">
        <v>43</v>
      </c>
      <c r="B2" s="7" t="s">
        <v>44</v>
      </c>
      <c r="C2" s="7" t="s">
        <v>45</v>
      </c>
      <c r="D2" s="7" t="s">
        <v>46</v>
      </c>
      <c r="E2" s="7" t="s">
        <v>47</v>
      </c>
      <c r="F2" s="7" t="s">
        <v>48</v>
      </c>
      <c r="G2" s="7" t="s">
        <v>67</v>
      </c>
      <c r="H2" s="7" t="s">
        <v>65</v>
      </c>
    </row>
    <row r="3" spans="1:8" ht="24" customHeight="1">
      <c r="A3" s="2">
        <v>1100</v>
      </c>
      <c r="B3" s="2" t="s">
        <v>49</v>
      </c>
      <c r="C3" s="2" t="s">
        <v>56</v>
      </c>
      <c r="D3" s="2" t="s">
        <v>55</v>
      </c>
      <c r="E3" s="4">
        <v>50</v>
      </c>
      <c r="F3" s="4">
        <v>70</v>
      </c>
      <c r="G3" s="10">
        <f aca="true" t="shared" si="0" ref="G3:G8">(F3-E3)/F3</f>
        <v>0.2857142857142857</v>
      </c>
      <c r="H3" s="9">
        <v>5500</v>
      </c>
    </row>
    <row r="4" spans="1:8" ht="24" customHeight="1">
      <c r="A4" s="2">
        <v>2202</v>
      </c>
      <c r="B4" s="2" t="s">
        <v>50</v>
      </c>
      <c r="C4" s="2" t="s">
        <v>54</v>
      </c>
      <c r="D4" s="2" t="s">
        <v>66</v>
      </c>
      <c r="E4" s="4">
        <v>10</v>
      </c>
      <c r="F4" s="4">
        <v>12</v>
      </c>
      <c r="G4" s="10">
        <f t="shared" si="0"/>
        <v>0.16666666666666666</v>
      </c>
      <c r="H4" s="9">
        <v>199800</v>
      </c>
    </row>
    <row r="5" spans="1:8" ht="24" customHeight="1">
      <c r="A5" s="2">
        <v>3344</v>
      </c>
      <c r="B5" s="2" t="s">
        <v>51</v>
      </c>
      <c r="C5" s="2" t="s">
        <v>52</v>
      </c>
      <c r="D5" s="2" t="s">
        <v>53</v>
      </c>
      <c r="E5" s="4">
        <v>12000</v>
      </c>
      <c r="F5" s="4">
        <v>22000</v>
      </c>
      <c r="G5" s="10">
        <f t="shared" si="0"/>
        <v>0.45454545454545453</v>
      </c>
      <c r="H5" s="9">
        <v>25</v>
      </c>
    </row>
    <row r="6" spans="1:8" ht="24" customHeight="1">
      <c r="A6" s="2">
        <v>1099</v>
      </c>
      <c r="B6" s="2" t="s">
        <v>57</v>
      </c>
      <c r="C6" s="2" t="s">
        <v>68</v>
      </c>
      <c r="D6" s="2" t="s">
        <v>69</v>
      </c>
      <c r="E6" s="4">
        <v>128000</v>
      </c>
      <c r="F6" s="4">
        <v>998000</v>
      </c>
      <c r="G6" s="10">
        <f t="shared" si="0"/>
        <v>0.8717434869739479</v>
      </c>
      <c r="H6" s="9">
        <v>1</v>
      </c>
    </row>
    <row r="7" spans="1:8" ht="24" customHeight="1">
      <c r="A7" s="2">
        <v>5570</v>
      </c>
      <c r="B7" s="2" t="s">
        <v>86</v>
      </c>
      <c r="C7" s="2" t="s">
        <v>87</v>
      </c>
      <c r="D7" s="2" t="s">
        <v>88</v>
      </c>
      <c r="E7" s="4">
        <v>8500</v>
      </c>
      <c r="F7" s="4">
        <v>9000</v>
      </c>
      <c r="G7" s="10">
        <f t="shared" si="0"/>
        <v>0.05555555555555555</v>
      </c>
      <c r="H7" s="9">
        <v>33</v>
      </c>
    </row>
    <row r="8" spans="1:8" ht="24" customHeight="1">
      <c r="A8" s="2">
        <v>9999</v>
      </c>
      <c r="B8" s="2" t="s">
        <v>72</v>
      </c>
      <c r="C8" s="2" t="s">
        <v>71</v>
      </c>
      <c r="D8" s="2" t="s">
        <v>70</v>
      </c>
      <c r="E8" s="4">
        <v>10000</v>
      </c>
      <c r="F8" s="4">
        <v>100</v>
      </c>
      <c r="G8" s="10">
        <f t="shared" si="0"/>
        <v>-99</v>
      </c>
      <c r="H8" s="9">
        <v>21</v>
      </c>
    </row>
    <row r="10" spans="1:8" ht="24" customHeight="1">
      <c r="A10" s="7" t="s">
        <v>43</v>
      </c>
      <c r="B10" s="7" t="s">
        <v>44</v>
      </c>
      <c r="C10" s="7" t="s">
        <v>89</v>
      </c>
      <c r="D10" s="7" t="s">
        <v>67</v>
      </c>
      <c r="E10" s="1"/>
      <c r="F10" s="1"/>
      <c r="G10" s="1"/>
      <c r="H10" s="1"/>
    </row>
    <row r="11" spans="1:8" ht="24" customHeight="1">
      <c r="A11" s="2"/>
      <c r="B11" s="2" t="e">
        <f>VLOOKUP($A$11,$A$3:$H$8,2,0)</f>
        <v>#N/A</v>
      </c>
      <c r="C11" s="2" t="e">
        <f>VLOOKUP($A$11,$A$3:$H$8,4,0)</f>
        <v>#N/A</v>
      </c>
      <c r="D11" s="27" t="e">
        <f>VLOOKUP($A$11,$A$3:$H$8,7,0)</f>
        <v>#N/A</v>
      </c>
      <c r="E11" s="1"/>
      <c r="F11" s="1"/>
      <c r="G11" s="11"/>
      <c r="H11" s="1"/>
    </row>
    <row r="12" ht="24" customHeight="1">
      <c r="D12" s="26"/>
    </row>
    <row r="15" spans="1:6" ht="24" customHeight="1">
      <c r="A15" s="28" t="s">
        <v>76</v>
      </c>
      <c r="B15" s="29"/>
      <c r="C15" s="6" t="s">
        <v>78</v>
      </c>
      <c r="D15" s="6" t="s">
        <v>79</v>
      </c>
      <c r="E15" s="22"/>
      <c r="F15" s="22"/>
    </row>
    <row r="16" spans="1:6" ht="24" customHeight="1">
      <c r="A16" s="25" t="s">
        <v>85</v>
      </c>
      <c r="B16" s="13">
        <v>0</v>
      </c>
      <c r="C16" s="24">
        <v>60</v>
      </c>
      <c r="D16" s="12">
        <v>950</v>
      </c>
      <c r="E16" s="23"/>
      <c r="F16" s="23"/>
    </row>
    <row r="17" spans="1:6" ht="24" customHeight="1">
      <c r="A17" s="25" t="s">
        <v>84</v>
      </c>
      <c r="B17" s="13">
        <v>30</v>
      </c>
      <c r="C17" s="24">
        <v>70</v>
      </c>
      <c r="D17" s="12">
        <v>1750</v>
      </c>
      <c r="E17" s="23"/>
      <c r="F17" s="23"/>
    </row>
    <row r="18" spans="1:6" ht="24" customHeight="1">
      <c r="A18" s="25" t="s">
        <v>83</v>
      </c>
      <c r="B18" s="13">
        <v>50</v>
      </c>
      <c r="C18" s="24">
        <v>85</v>
      </c>
      <c r="D18" s="12">
        <v>1850</v>
      </c>
      <c r="E18" s="23"/>
      <c r="F18" s="23"/>
    </row>
    <row r="19" spans="1:6" ht="24" customHeight="1">
      <c r="A19" s="25" t="s">
        <v>82</v>
      </c>
      <c r="B19" s="13">
        <v>70</v>
      </c>
      <c r="C19" s="24">
        <v>95</v>
      </c>
      <c r="D19" s="12">
        <v>2100</v>
      </c>
      <c r="E19" s="23"/>
      <c r="F19" s="23"/>
    </row>
    <row r="20" spans="1:4" ht="24" customHeight="1">
      <c r="A20" s="25" t="s">
        <v>81</v>
      </c>
      <c r="B20" s="13">
        <v>100</v>
      </c>
      <c r="C20" s="24">
        <v>120</v>
      </c>
      <c r="D20" s="12">
        <v>3500</v>
      </c>
    </row>
    <row r="22" spans="1:7" ht="24" customHeight="1">
      <c r="A22" s="6" t="s">
        <v>77</v>
      </c>
      <c r="B22" s="31" t="s">
        <v>73</v>
      </c>
      <c r="C22" s="6" t="s">
        <v>78</v>
      </c>
      <c r="D22" s="31" t="s">
        <v>74</v>
      </c>
      <c r="E22" s="6" t="s">
        <v>79</v>
      </c>
      <c r="F22" s="31" t="s">
        <v>75</v>
      </c>
      <c r="G22" s="21" t="s">
        <v>80</v>
      </c>
    </row>
    <row r="23" spans="1:7" ht="24" customHeight="1">
      <c r="A23" s="20"/>
      <c r="B23" s="31"/>
      <c r="C23" s="18">
        <f>VLOOKUP(A23,$B$16:$D$20,2,1)</f>
        <v>60</v>
      </c>
      <c r="D23" s="31"/>
      <c r="E23" s="18">
        <f>VLOOKUP(A23,$B$16:$D$20,3,1)</f>
        <v>950</v>
      </c>
      <c r="F23" s="31"/>
      <c r="G23" s="19">
        <f>A23*C23+E23</f>
        <v>950</v>
      </c>
    </row>
    <row r="24" spans="1:7" ht="24" customHeight="1">
      <c r="A24" s="14"/>
      <c r="B24" s="15"/>
      <c r="C24" s="16"/>
      <c r="D24" s="15"/>
      <c r="E24" s="16"/>
      <c r="F24" s="15"/>
      <c r="G24" s="17"/>
    </row>
  </sheetData>
  <sheetProtection/>
  <mergeCells count="4">
    <mergeCell ref="F22:F23"/>
    <mergeCell ref="B22:B23"/>
    <mergeCell ref="D22:D23"/>
    <mergeCell ref="A15:B15"/>
  </mergeCells>
  <printOptions horizont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2011-08-06T10:12:00Z</cp:lastPrinted>
  <dcterms:modified xsi:type="dcterms:W3CDTF">2014-08-30T00:06:20Z</dcterms:modified>
  <cp:category/>
  <cp:version/>
  <cp:contentType/>
  <cp:contentStatus/>
</cp:coreProperties>
</file>